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P8" i="1"/>
  <c r="O42"/>
  <c r="O38"/>
  <c r="O35"/>
  <c r="O34"/>
  <c r="O33"/>
  <c r="O32"/>
  <c r="O31"/>
  <c r="O28"/>
  <c r="O24"/>
  <c r="P20"/>
  <c r="P19"/>
  <c r="P18"/>
  <c r="P17"/>
  <c r="P16"/>
  <c r="O20"/>
  <c r="O19"/>
  <c r="O18"/>
  <c r="O17"/>
  <c r="O16"/>
  <c r="P11"/>
  <c r="P10"/>
  <c r="P9"/>
  <c r="P7"/>
  <c r="O11"/>
  <c r="O10"/>
  <c r="O9"/>
  <c r="O8"/>
  <c r="O7"/>
  <c r="N45" l="1"/>
  <c r="N46" s="1"/>
  <c r="N47" l="1"/>
</calcChain>
</file>

<file path=xl/sharedStrings.xml><?xml version="1.0" encoding="utf-8"?>
<sst xmlns="http://schemas.openxmlformats.org/spreadsheetml/2006/main" count="75" uniqueCount="53">
  <si>
    <t>RNDr. Marta Megyesiová</t>
  </si>
  <si>
    <t>HODNOTENIE:</t>
  </si>
  <si>
    <t>Môžeš získať</t>
  </si>
  <si>
    <t>Máš:</t>
  </si>
  <si>
    <t>Tvoja úspešnosť</t>
  </si>
  <si>
    <t>ZNÁMKA</t>
  </si>
  <si>
    <t>0,65 kg =</t>
  </si>
  <si>
    <t>dag</t>
  </si>
  <si>
    <t>370 q =</t>
  </si>
  <si>
    <t>t</t>
  </si>
  <si>
    <t>0,6 q =</t>
  </si>
  <si>
    <t>kg</t>
  </si>
  <si>
    <t>0,005 t =</t>
  </si>
  <si>
    <t>mg</t>
  </si>
  <si>
    <t>0,0008 g =</t>
  </si>
  <si>
    <t>Premeň jednotky hmotnosti a zapíš do okienka:</t>
  </si>
  <si>
    <t>0,215 g =</t>
  </si>
  <si>
    <t>0,3 kg =</t>
  </si>
  <si>
    <t>g</t>
  </si>
  <si>
    <t>4,7 kg =</t>
  </si>
  <si>
    <t>0,605 t =</t>
  </si>
  <si>
    <t>1,2 kg =</t>
  </si>
  <si>
    <t xml:space="preserve">Základnou jednotkou medzinárodnej sústavy jednotiek SI je kg, </t>
  </si>
  <si>
    <t>tak premeň na kg:</t>
  </si>
  <si>
    <t>25 dag =</t>
  </si>
  <si>
    <t>0,004 q =</t>
  </si>
  <si>
    <t>60 g =</t>
  </si>
  <si>
    <t>35 g =</t>
  </si>
  <si>
    <t>0,00108 t =</t>
  </si>
  <si>
    <t xml:space="preserve">21 g = </t>
  </si>
  <si>
    <t>30 g =</t>
  </si>
  <si>
    <t>73,1 dag =</t>
  </si>
  <si>
    <t>7 000 000 mg =</t>
  </si>
  <si>
    <t>1200 000 mg =</t>
  </si>
  <si>
    <t xml:space="preserve">Je to o </t>
  </si>
  <si>
    <t>kg menej.</t>
  </si>
  <si>
    <t>Peter má hmotnosť 60 kg. O koľko je to menej ako 1 q?</t>
  </si>
  <si>
    <t>Koľko kilogramov už nazbierala?</t>
  </si>
  <si>
    <t>Ivka zatiaľ nazbierala</t>
  </si>
  <si>
    <t>Ivka priniesla do zberu papiera dva balíčky po 4,5 kg a dva po 5,5 kg.</t>
  </si>
  <si>
    <t>11 t + 4 000 kg =</t>
  </si>
  <si>
    <t>Porozmýšľaj a vypočítaj:</t>
  </si>
  <si>
    <t>0,01 t + 0,01 q + 1 kg =</t>
  </si>
  <si>
    <t>5,999 kg + 1 g =</t>
  </si>
  <si>
    <t>0,53 g - 500 mg =</t>
  </si>
  <si>
    <t>0,05 kg - 5 000 mg =</t>
  </si>
  <si>
    <t>Koľko kilogramov ti chýba do 1 tony, ak máš 9 q?</t>
  </si>
  <si>
    <t xml:space="preserve">Chýba mi </t>
  </si>
  <si>
    <t>kg papiera.</t>
  </si>
  <si>
    <t>kg.</t>
  </si>
  <si>
    <t>ak ocko kúpil 3 200 g a každému rozdelil rovnako?</t>
  </si>
  <si>
    <t>Jeden dostane</t>
  </si>
  <si>
    <t xml:space="preserve">Koľko kg banánov pripadne na každé zo štyroch detí,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</si>
</sst>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5" tint="-0.499984740745262"/>
      <name val="Arial"/>
      <family val="2"/>
      <charset val="238"/>
    </font>
    <font>
      <sz val="11"/>
      <color theme="9" tint="0.79998168889431442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6"/>
      <color theme="5" tint="-0.49998474074526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22"/>
      <color theme="9" tint="-0.499984740745262"/>
      <name val="Calibri"/>
      <family val="2"/>
      <charset val="238"/>
      <scheme val="minor"/>
    </font>
    <font>
      <sz val="16"/>
      <color theme="9" tint="-0.499984740745262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9" tint="-0.499984740745262"/>
      <name val="Arial"/>
      <family val="2"/>
      <charset val="238"/>
    </font>
    <font>
      <sz val="14"/>
      <color theme="9" tint="-0.499984740745262"/>
      <name val="Arial"/>
      <family val="2"/>
      <charset val="238"/>
    </font>
    <font>
      <sz val="11"/>
      <color theme="9" tint="-0.499984740745262"/>
      <name val="Calibri"/>
      <family val="2"/>
      <charset val="238"/>
      <scheme val="minor"/>
    </font>
    <font>
      <sz val="12"/>
      <color theme="9" tint="-0.499984740745262"/>
      <name val="Arial"/>
      <family val="2"/>
      <charset val="238"/>
    </font>
    <font>
      <sz val="20"/>
      <color theme="9" tint="-0.499984740745262"/>
      <name val="Calibri"/>
      <family val="2"/>
      <charset val="238"/>
      <scheme val="minor"/>
    </font>
    <font>
      <b/>
      <sz val="20"/>
      <color theme="9" tint="-0.499984740745262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9" tint="-0.499984740745262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9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0.39994506668294322"/>
      </left>
      <right style="thick">
        <color theme="9" tint="0.39994506668294322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0.39994506668294322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0.39994506668294322"/>
      </right>
      <top style="thick">
        <color theme="9" tint="-0.24994659260841701"/>
      </top>
      <bottom style="thick">
        <color theme="9" tint="-0.2499465926084170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0" xfId="0" applyAlignment="1"/>
    <xf numFmtId="0" fontId="1" fillId="2" borderId="2" xfId="0" applyFont="1" applyFill="1" applyBorder="1" applyProtection="1">
      <protection hidden="1"/>
    </xf>
    <xf numFmtId="0" fontId="0" fillId="0" borderId="0" xfId="0" applyFill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/>
    <xf numFmtId="0" fontId="2" fillId="3" borderId="1" xfId="0" applyFont="1" applyFill="1" applyBorder="1" applyAlignment="1" applyProtection="1">
      <alignment horizontal="center" vertical="center"/>
      <protection locked="0"/>
    </xf>
    <xf numFmtId="9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/>
    <xf numFmtId="0" fontId="7" fillId="3" borderId="1" xfId="0" applyFont="1" applyFill="1" applyBorder="1" applyAlignment="1" applyProtection="1">
      <alignment horizontal="center" vertical="center"/>
      <protection hidden="1"/>
    </xf>
    <xf numFmtId="9" fontId="8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0" applyFont="1" applyAlignment="1"/>
    <xf numFmtId="0" fontId="19" fillId="0" borderId="0" xfId="0" applyFont="1"/>
    <xf numFmtId="0" fontId="10" fillId="0" borderId="0" xfId="0" applyFont="1"/>
    <xf numFmtId="0" fontId="12" fillId="0" borderId="0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/>
    </xf>
    <xf numFmtId="0" fontId="18" fillId="0" borderId="0" xfId="0" applyFont="1"/>
    <xf numFmtId="0" fontId="0" fillId="0" borderId="0" xfId="0" applyProtection="1">
      <protection locked="0"/>
    </xf>
    <xf numFmtId="0" fontId="12" fillId="0" borderId="0" xfId="0" applyFont="1" applyBorder="1" applyAlignment="1">
      <alignment horizontal="right" vertical="center"/>
    </xf>
    <xf numFmtId="0" fontId="0" fillId="0" borderId="0" xfId="0" applyAlignment="1"/>
    <xf numFmtId="0" fontId="0" fillId="0" borderId="4" xfId="0" applyBorder="1" applyAlignment="1"/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2" fillId="0" borderId="4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/>
    <xf numFmtId="0" fontId="15" fillId="4" borderId="7" xfId="0" applyFont="1" applyFill="1" applyBorder="1" applyAlignment="1" applyProtection="1">
      <alignment horizontal="center"/>
      <protection hidden="1"/>
    </xf>
    <xf numFmtId="0" fontId="15" fillId="4" borderId="5" xfId="0" applyFont="1" applyFill="1" applyBorder="1" applyAlignment="1" applyProtection="1">
      <alignment horizontal="center"/>
      <protection hidden="1"/>
    </xf>
    <xf numFmtId="0" fontId="15" fillId="4" borderId="6" xfId="0" applyFont="1" applyFill="1" applyBorder="1" applyAlignment="1" applyProtection="1">
      <alignment horizontal="center"/>
      <protection hidden="1"/>
    </xf>
    <xf numFmtId="0" fontId="16" fillId="4" borderId="7" xfId="0" applyFont="1" applyFill="1" applyBorder="1" applyAlignment="1" applyProtection="1">
      <alignment horizontal="center"/>
      <protection hidden="1"/>
    </xf>
    <xf numFmtId="0" fontId="16" fillId="4" borderId="5" xfId="0" applyFont="1" applyFill="1" applyBorder="1" applyAlignment="1" applyProtection="1">
      <alignment horizontal="center"/>
      <protection hidden="1"/>
    </xf>
    <xf numFmtId="0" fontId="16" fillId="4" borderId="6" xfId="0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horizontal="right"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463093</xdr:colOff>
      <xdr:row>1</xdr:row>
      <xdr:rowOff>5302</xdr:rowOff>
    </xdr:from>
    <xdr:ext cx="5912773" cy="937629"/>
    <xdr:sp macro="" textlink="">
      <xdr:nvSpPr>
        <xdr:cNvPr id="4" name="Obdĺžnik 3"/>
        <xdr:cNvSpPr/>
      </xdr:nvSpPr>
      <xdr:spPr>
        <a:xfrm>
          <a:off x="463093" y="376777"/>
          <a:ext cx="591277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5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  <a:reflection blurRad="6350" stA="55000" endA="50" endPos="85000" dir="5400000" sy="-100000" algn="bl" rotWithShape="0"/>
              </a:effectLst>
            </a:rPr>
            <a:t>Jednotky hmotnosti</a:t>
          </a:r>
        </a:p>
      </xdr:txBody>
    </xdr:sp>
    <xdr:clientData/>
  </xdr:oneCellAnchor>
  <xdr:twoCellAnchor editAs="oneCell">
    <xdr:from>
      <xdr:col>0</xdr:col>
      <xdr:colOff>85725</xdr:colOff>
      <xdr:row>5</xdr:row>
      <xdr:rowOff>219075</xdr:rowOff>
    </xdr:from>
    <xdr:to>
      <xdr:col>1</xdr:col>
      <xdr:colOff>190500</xdr:colOff>
      <xdr:row>7</xdr:row>
      <xdr:rowOff>341682</xdr:rowOff>
    </xdr:to>
    <xdr:pic>
      <xdr:nvPicPr>
        <xdr:cNvPr id="3" name="Obrázok 2" descr="1087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85725" y="2076450"/>
          <a:ext cx="714375" cy="722682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11</xdr:col>
      <xdr:colOff>238125</xdr:colOff>
      <xdr:row>0</xdr:row>
      <xdr:rowOff>0</xdr:rowOff>
    </xdr:from>
    <xdr:to>
      <xdr:col>16</xdr:col>
      <xdr:colOff>228600</xdr:colOff>
      <xdr:row>4</xdr:row>
      <xdr:rowOff>64539</xdr:rowOff>
    </xdr:to>
    <xdr:pic>
      <xdr:nvPicPr>
        <xdr:cNvPr id="7" name="Obrázok 6" descr="slniečko na oblakoch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53225" y="0"/>
          <a:ext cx="1847850" cy="1550439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0</xdr:colOff>
      <xdr:row>21</xdr:row>
      <xdr:rowOff>57150</xdr:rowOff>
    </xdr:from>
    <xdr:to>
      <xdr:col>2</xdr:col>
      <xdr:colOff>628650</xdr:colOff>
      <xdr:row>27</xdr:row>
      <xdr:rowOff>19050</xdr:rowOff>
    </xdr:to>
    <xdr:pic>
      <xdr:nvPicPr>
        <xdr:cNvPr id="9" name="Obrázok 8" descr="slnieckoDolins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flipH="1">
          <a:off x="0" y="7439025"/>
          <a:ext cx="1733550" cy="1733550"/>
        </a:xfrm>
        <a:prstGeom prst="rect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</xdr:pic>
    <xdr:clientData/>
  </xdr:twoCellAnchor>
  <xdr:twoCellAnchor editAs="oneCell">
    <xdr:from>
      <xdr:col>5</xdr:col>
      <xdr:colOff>600075</xdr:colOff>
      <xdr:row>43</xdr:row>
      <xdr:rowOff>57149</xdr:rowOff>
    </xdr:from>
    <xdr:to>
      <xdr:col>8</xdr:col>
      <xdr:colOff>276225</xdr:colOff>
      <xdr:row>46</xdr:row>
      <xdr:rowOff>232681</xdr:rowOff>
    </xdr:to>
    <xdr:pic>
      <xdr:nvPicPr>
        <xdr:cNvPr id="11" name="Obrázok 10" descr="Logo_MC_Slnieck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flipH="1">
          <a:off x="3333750" y="14611349"/>
          <a:ext cx="1504950" cy="1289957"/>
        </a:xfrm>
        <a:prstGeom prst="rect">
          <a:avLst/>
        </a:prstGeom>
        <a:ln>
          <a:solidFill>
            <a:schemeClr val="accent6">
              <a:lumMod val="50000"/>
            </a:schemeClr>
          </a:solidFill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workbookViewId="0">
      <pane ySplit="4" topLeftCell="A5" activePane="bottomLeft" state="frozen"/>
      <selection pane="bottomLeft" activeCell="H42" sqref="H42"/>
    </sheetView>
  </sheetViews>
  <sheetFormatPr defaultRowHeight="29.25" customHeight="1"/>
  <cols>
    <col min="2" max="2" width="7.42578125" customWidth="1"/>
    <col min="3" max="3" width="10.28515625" customWidth="1"/>
    <col min="4" max="4" width="9" customWidth="1"/>
    <col min="5" max="5" width="5.140625" customWidth="1"/>
    <col min="9" max="9" width="11" bestFit="1" customWidth="1"/>
    <col min="12" max="12" width="9.5703125" customWidth="1"/>
    <col min="14" max="14" width="9" customWidth="1"/>
    <col min="15" max="15" width="0.140625" hidden="1" customWidth="1"/>
    <col min="16" max="16" width="0.140625" customWidth="1"/>
  </cols>
  <sheetData>
    <row r="1" spans="1:16" ht="29.25" customHeight="1">
      <c r="A1" s="8"/>
      <c r="B1" s="9" t="s">
        <v>0</v>
      </c>
      <c r="C1" s="9"/>
      <c r="D1" s="9"/>
      <c r="E1" s="8"/>
    </row>
    <row r="3" spans="1:16" ht="29.25" customHeight="1">
      <c r="L3" s="5"/>
    </row>
    <row r="5" spans="1:16" ht="29.25" customHeight="1">
      <c r="A5" s="20"/>
      <c r="B5" s="32" t="s">
        <v>15</v>
      </c>
      <c r="C5" s="32"/>
      <c r="D5" s="32"/>
      <c r="E5" s="32"/>
      <c r="F5" s="32"/>
      <c r="G5" s="32"/>
      <c r="H5" s="32"/>
      <c r="I5" s="32"/>
    </row>
    <row r="6" spans="1:16" ht="18" customHeight="1" thickBot="1">
      <c r="N6" s="30" t="s">
        <v>1</v>
      </c>
      <c r="O6" s="30"/>
      <c r="P6" s="30"/>
    </row>
    <row r="7" spans="1:16" ht="29.25" customHeight="1" thickTop="1" thickBot="1">
      <c r="C7" s="6" t="s">
        <v>6</v>
      </c>
      <c r="D7" s="10"/>
      <c r="E7" s="7" t="s">
        <v>7</v>
      </c>
      <c r="G7" s="8"/>
      <c r="H7" s="6" t="s">
        <v>16</v>
      </c>
      <c r="I7" s="10"/>
      <c r="J7" s="7" t="s">
        <v>13</v>
      </c>
      <c r="O7" s="4">
        <f>IF(D7=65,1,0)</f>
        <v>0</v>
      </c>
      <c r="P7" s="4">
        <f>IF(I7=215,1,0)</f>
        <v>0</v>
      </c>
    </row>
    <row r="8" spans="1:16" ht="29.25" customHeight="1" thickTop="1" thickBot="1">
      <c r="C8" s="6" t="s">
        <v>8</v>
      </c>
      <c r="D8" s="10"/>
      <c r="E8" s="7" t="s">
        <v>9</v>
      </c>
      <c r="G8" s="8"/>
      <c r="H8" s="6" t="s">
        <v>17</v>
      </c>
      <c r="I8" s="10"/>
      <c r="J8" s="7" t="s">
        <v>18</v>
      </c>
      <c r="O8" s="4">
        <f>IF(D8=37,1,0)</f>
        <v>0</v>
      </c>
      <c r="P8" s="4">
        <f>IF(I8=300,1,0)</f>
        <v>0</v>
      </c>
    </row>
    <row r="9" spans="1:16" ht="29.25" customHeight="1" thickTop="1" thickBot="1">
      <c r="C9" s="6" t="s">
        <v>10</v>
      </c>
      <c r="D9" s="10"/>
      <c r="E9" s="7" t="s">
        <v>11</v>
      </c>
      <c r="G9" s="8"/>
      <c r="H9" s="6" t="s">
        <v>19</v>
      </c>
      <c r="I9" s="10"/>
      <c r="J9" s="7" t="s">
        <v>7</v>
      </c>
      <c r="M9" s="24"/>
      <c r="O9" s="4">
        <f>IF(D9=60,1,0)</f>
        <v>0</v>
      </c>
      <c r="P9" s="4">
        <f>IF(I9=470,1,0)</f>
        <v>0</v>
      </c>
    </row>
    <row r="10" spans="1:16" ht="29.25" customHeight="1" thickTop="1" thickBot="1">
      <c r="C10" s="6" t="s">
        <v>12</v>
      </c>
      <c r="D10" s="10"/>
      <c r="E10" s="7" t="s">
        <v>11</v>
      </c>
      <c r="G10" s="8"/>
      <c r="H10" s="6" t="s">
        <v>20</v>
      </c>
      <c r="I10" s="10"/>
      <c r="J10" s="7" t="s">
        <v>11</v>
      </c>
      <c r="O10" s="4">
        <f>IF(D10=5,1,0)</f>
        <v>0</v>
      </c>
      <c r="P10" s="4">
        <f>IF(I10=605,1,0)</f>
        <v>0</v>
      </c>
    </row>
    <row r="11" spans="1:16" ht="29.25" customHeight="1" thickTop="1" thickBot="1">
      <c r="B11" s="25" t="s">
        <v>14</v>
      </c>
      <c r="C11" s="31"/>
      <c r="D11" s="10"/>
      <c r="E11" s="7" t="s">
        <v>13</v>
      </c>
      <c r="G11" s="8"/>
      <c r="H11" s="6" t="s">
        <v>21</v>
      </c>
      <c r="I11" s="10"/>
      <c r="J11" s="7" t="s">
        <v>18</v>
      </c>
      <c r="O11" s="4">
        <f>IF(D11=0.8,1,0)</f>
        <v>0</v>
      </c>
      <c r="P11" s="4">
        <f>IF(I11=1200,1,0)</f>
        <v>0</v>
      </c>
    </row>
    <row r="12" spans="1:16" ht="21.75" customHeight="1" thickTop="1"/>
    <row r="13" spans="1:16" ht="29.25" customHeight="1">
      <c r="B13" s="18" t="s">
        <v>22</v>
      </c>
      <c r="C13" s="18"/>
      <c r="D13" s="18"/>
      <c r="E13" s="18"/>
      <c r="F13" s="18"/>
      <c r="G13" s="18"/>
      <c r="H13" s="18"/>
      <c r="I13" s="19"/>
      <c r="J13" s="19"/>
      <c r="K13" s="19"/>
      <c r="L13" s="19"/>
      <c r="M13" s="17"/>
      <c r="N13" s="17"/>
    </row>
    <row r="14" spans="1:16" ht="29.25" customHeight="1">
      <c r="B14" s="32" t="s">
        <v>23</v>
      </c>
      <c r="C14" s="32"/>
      <c r="D14" s="32"/>
      <c r="E14" s="32"/>
      <c r="F14" s="32"/>
      <c r="G14" s="19"/>
      <c r="H14" s="19"/>
      <c r="I14" s="19"/>
      <c r="J14" s="19"/>
      <c r="K14" s="19"/>
      <c r="L14" s="19"/>
      <c r="M14" s="17"/>
      <c r="N14" s="17"/>
    </row>
    <row r="15" spans="1:16" ht="15" customHeight="1" thickBot="1">
      <c r="N15" s="30" t="s">
        <v>1</v>
      </c>
      <c r="O15" s="30"/>
      <c r="P15" s="30"/>
    </row>
    <row r="16" spans="1:16" ht="29.25" customHeight="1" thickTop="1" thickBot="1">
      <c r="C16" s="6" t="s">
        <v>24</v>
      </c>
      <c r="D16" s="10"/>
      <c r="E16" s="21" t="s">
        <v>11</v>
      </c>
      <c r="H16" s="6" t="s">
        <v>29</v>
      </c>
      <c r="I16" s="10"/>
      <c r="J16" s="21" t="s">
        <v>11</v>
      </c>
      <c r="O16" s="4">
        <f>IF(D16=0.25,1,0)</f>
        <v>0</v>
      </c>
      <c r="P16" s="4">
        <f>IF(I16=0.021,1,0)</f>
        <v>0</v>
      </c>
    </row>
    <row r="17" spans="3:16" ht="29.25" customHeight="1" thickTop="1" thickBot="1">
      <c r="C17" s="6" t="s">
        <v>25</v>
      </c>
      <c r="D17" s="10"/>
      <c r="E17" s="21" t="s">
        <v>11</v>
      </c>
      <c r="H17" s="6" t="s">
        <v>30</v>
      </c>
      <c r="I17" s="10"/>
      <c r="J17" s="21" t="s">
        <v>11</v>
      </c>
      <c r="O17" s="4">
        <f>IF(D17=0.4,1,0)</f>
        <v>0</v>
      </c>
      <c r="P17" s="4">
        <f>IF(I17=0.03,1,0)</f>
        <v>0</v>
      </c>
    </row>
    <row r="18" spans="3:16" ht="29.25" customHeight="1" thickTop="1" thickBot="1">
      <c r="C18" s="6" t="s">
        <v>26</v>
      </c>
      <c r="D18" s="10"/>
      <c r="E18" s="21" t="s">
        <v>11</v>
      </c>
      <c r="H18" s="6" t="s">
        <v>31</v>
      </c>
      <c r="I18" s="10"/>
      <c r="J18" s="21" t="s">
        <v>11</v>
      </c>
      <c r="O18" s="4">
        <f>IF(D18=0.06,1,0)</f>
        <v>0</v>
      </c>
      <c r="P18" s="4">
        <f>IF(I18=0.731,1,0)</f>
        <v>0</v>
      </c>
    </row>
    <row r="19" spans="3:16" ht="29.25" customHeight="1" thickTop="1" thickBot="1">
      <c r="C19" s="6" t="s">
        <v>27</v>
      </c>
      <c r="D19" s="10"/>
      <c r="E19" s="21" t="s">
        <v>11</v>
      </c>
      <c r="H19" s="11" t="s">
        <v>33</v>
      </c>
      <c r="I19" s="10"/>
      <c r="J19" s="21" t="s">
        <v>11</v>
      </c>
      <c r="O19" s="4">
        <f>IF(D19=0.035,1,0)</f>
        <v>0</v>
      </c>
      <c r="P19" s="4">
        <f>IF(I19=1.2,1,0)</f>
        <v>0</v>
      </c>
    </row>
    <row r="20" spans="3:16" ht="29.25" customHeight="1" thickTop="1" thickBot="1">
      <c r="C20" s="6" t="s">
        <v>28</v>
      </c>
      <c r="D20" s="10"/>
      <c r="E20" s="21" t="s">
        <v>11</v>
      </c>
      <c r="H20" s="6" t="s">
        <v>32</v>
      </c>
      <c r="I20" s="10"/>
      <c r="J20" s="21" t="s">
        <v>11</v>
      </c>
      <c r="O20" s="4">
        <f>IF(D20=1.08,1,0)</f>
        <v>0</v>
      </c>
      <c r="P20" s="4">
        <f>IF(I20=7,1,0)</f>
        <v>0</v>
      </c>
    </row>
    <row r="21" spans="3:16" ht="29.25" customHeight="1" thickTop="1"/>
    <row r="22" spans="3:16" ht="29.25" customHeight="1">
      <c r="C22" s="33" t="s">
        <v>36</v>
      </c>
      <c r="D22" s="33"/>
      <c r="E22" s="33"/>
      <c r="F22" s="33"/>
      <c r="G22" s="33"/>
      <c r="H22" s="33"/>
      <c r="I22" s="33"/>
      <c r="J22" s="33"/>
      <c r="K22" s="33"/>
      <c r="L22" s="2"/>
      <c r="M22" s="2"/>
    </row>
    <row r="23" spans="3:16" ht="6.75" customHeight="1" thickBot="1">
      <c r="C23" s="1"/>
      <c r="D23" s="1"/>
      <c r="E23" s="1"/>
      <c r="F23" s="1"/>
      <c r="G23" s="1"/>
      <c r="H23" s="1"/>
      <c r="I23" s="1"/>
      <c r="J23" s="1"/>
      <c r="K23" s="1"/>
    </row>
    <row r="24" spans="3:16" ht="29.25" customHeight="1" thickTop="1" thickBot="1">
      <c r="C24" s="41" t="s">
        <v>34</v>
      </c>
      <c r="D24" s="41"/>
      <c r="E24" s="41"/>
      <c r="F24" s="41"/>
      <c r="G24" s="41"/>
      <c r="H24" s="16"/>
      <c r="I24" s="28" t="s">
        <v>35</v>
      </c>
      <c r="J24" s="29"/>
      <c r="K24" s="1"/>
      <c r="O24" s="4">
        <f>IF(H24=40,1,0)</f>
        <v>0</v>
      </c>
    </row>
    <row r="25" spans="3:16" ht="15.75" customHeight="1" thickTop="1"/>
    <row r="26" spans="3:16" ht="29.25" customHeight="1"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4"/>
    </row>
    <row r="27" spans="3:16" ht="29.25" customHeight="1" thickBot="1"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20"/>
    </row>
    <row r="28" spans="3:16" ht="29.25" customHeight="1" thickTop="1" thickBot="1">
      <c r="C28" s="41" t="s">
        <v>38</v>
      </c>
      <c r="D28" s="41"/>
      <c r="E28" s="41"/>
      <c r="F28" s="41"/>
      <c r="G28" s="41"/>
      <c r="H28" s="16"/>
      <c r="I28" s="28" t="s">
        <v>48</v>
      </c>
      <c r="J28" s="29"/>
      <c r="K28" s="1"/>
      <c r="O28" s="4">
        <f>IF(H28=20,1,0)</f>
        <v>0</v>
      </c>
    </row>
    <row r="29" spans="3:16" ht="10.5" customHeight="1" thickTop="1"/>
    <row r="30" spans="3:16" ht="29.25" customHeight="1" thickBot="1">
      <c r="C30" s="42" t="s">
        <v>41</v>
      </c>
      <c r="D30" s="33"/>
      <c r="E30" s="33"/>
      <c r="F30" s="33"/>
      <c r="G30" s="33"/>
      <c r="H30" s="33"/>
      <c r="I30" s="33"/>
      <c r="J30" s="33"/>
      <c r="K30" s="33"/>
    </row>
    <row r="31" spans="3:16" ht="29.25" customHeight="1" thickTop="1" thickBot="1">
      <c r="D31" s="25" t="s">
        <v>40</v>
      </c>
      <c r="E31" s="26"/>
      <c r="F31" s="26"/>
      <c r="G31" s="27"/>
      <c r="H31" s="10"/>
      <c r="I31" s="22" t="s">
        <v>9</v>
      </c>
      <c r="O31" s="4">
        <f>IF(H31=15,1,0)</f>
        <v>0</v>
      </c>
    </row>
    <row r="32" spans="3:16" ht="29.25" customHeight="1" thickTop="1" thickBot="1">
      <c r="D32" s="25" t="s">
        <v>42</v>
      </c>
      <c r="E32" s="26"/>
      <c r="F32" s="26"/>
      <c r="G32" s="27"/>
      <c r="H32" s="10"/>
      <c r="I32" s="22" t="s">
        <v>11</v>
      </c>
      <c r="O32" s="4">
        <f>IF(H32=12,1,0)</f>
        <v>0</v>
      </c>
    </row>
    <row r="33" spans="3:15" ht="29.25" customHeight="1" thickTop="1" thickBot="1">
      <c r="E33" s="25" t="s">
        <v>43</v>
      </c>
      <c r="F33" s="26"/>
      <c r="G33" s="27"/>
      <c r="H33" s="10"/>
      <c r="I33" s="22" t="s">
        <v>11</v>
      </c>
      <c r="O33" s="4">
        <f>IF(H33=6,1,0)</f>
        <v>0</v>
      </c>
    </row>
    <row r="34" spans="3:15" ht="29.25" customHeight="1" thickTop="1" thickBot="1">
      <c r="E34" s="25" t="s">
        <v>44</v>
      </c>
      <c r="F34" s="26"/>
      <c r="G34" s="27"/>
      <c r="H34" s="10"/>
      <c r="I34" s="22" t="s">
        <v>13</v>
      </c>
      <c r="O34" s="4">
        <f>IF(H34=30,1,0)</f>
        <v>0</v>
      </c>
    </row>
    <row r="35" spans="3:15" ht="29.25" customHeight="1" thickTop="1" thickBot="1">
      <c r="D35" s="25" t="s">
        <v>45</v>
      </c>
      <c r="E35" s="26"/>
      <c r="F35" s="26"/>
      <c r="G35" s="27"/>
      <c r="H35" s="10"/>
      <c r="I35" s="22" t="s">
        <v>18</v>
      </c>
      <c r="O35" s="4">
        <f>IF(H35=45,1,0)</f>
        <v>0</v>
      </c>
    </row>
    <row r="36" spans="3:15" ht="16.5" customHeight="1" thickTop="1"/>
    <row r="37" spans="3:15" ht="29.25" customHeight="1" thickBot="1">
      <c r="C37" s="42" t="s">
        <v>46</v>
      </c>
      <c r="D37" s="33"/>
      <c r="E37" s="33"/>
      <c r="F37" s="33"/>
      <c r="G37" s="33"/>
      <c r="H37" s="33"/>
      <c r="I37" s="33"/>
      <c r="J37" s="33"/>
      <c r="K37" s="33"/>
    </row>
    <row r="38" spans="3:15" ht="29.25" customHeight="1" thickTop="1" thickBot="1">
      <c r="C38" s="41" t="s">
        <v>47</v>
      </c>
      <c r="D38" s="41"/>
      <c r="E38" s="41"/>
      <c r="F38" s="41"/>
      <c r="G38" s="41"/>
      <c r="H38" s="16"/>
      <c r="I38" s="28" t="s">
        <v>49</v>
      </c>
      <c r="J38" s="29"/>
      <c r="O38" s="4">
        <f>IF(H38=100,1,0)</f>
        <v>0</v>
      </c>
    </row>
    <row r="39" spans="3:15" ht="12.75" customHeight="1" thickTop="1"/>
    <row r="40" spans="3:15" ht="32.25" customHeight="1">
      <c r="C40" s="43" t="s">
        <v>52</v>
      </c>
      <c r="D40" s="43"/>
      <c r="E40" s="43"/>
      <c r="F40" s="43"/>
      <c r="G40" s="43"/>
      <c r="H40" s="43"/>
      <c r="I40" s="43"/>
      <c r="J40" s="43"/>
    </row>
    <row r="41" spans="3:15" ht="32.25" customHeight="1" thickBot="1">
      <c r="C41" s="23" t="s">
        <v>50</v>
      </c>
      <c r="D41" s="23"/>
      <c r="E41" s="23"/>
      <c r="F41" s="23"/>
      <c r="G41" s="23"/>
      <c r="H41" s="23"/>
      <c r="K41" s="12"/>
      <c r="L41" s="3"/>
    </row>
    <row r="42" spans="3:15" ht="29.25" customHeight="1" thickTop="1" thickBot="1">
      <c r="C42" s="41" t="s">
        <v>51</v>
      </c>
      <c r="D42" s="41"/>
      <c r="E42" s="41"/>
      <c r="F42" s="41"/>
      <c r="G42" s="41"/>
      <c r="H42" s="16"/>
      <c r="I42" s="28" t="s">
        <v>49</v>
      </c>
      <c r="J42" s="29"/>
      <c r="O42" s="4">
        <f>IF(H42=0.8,1,0)</f>
        <v>0</v>
      </c>
    </row>
    <row r="43" spans="3:15" ht="28.5" customHeight="1" thickTop="1" thickBot="1"/>
    <row r="44" spans="3:15" ht="29.25" customHeight="1" thickTop="1" thickBot="1">
      <c r="I44" s="35" t="s">
        <v>2</v>
      </c>
      <c r="J44" s="36"/>
      <c r="K44" s="36"/>
      <c r="L44" s="36"/>
      <c r="M44" s="37"/>
      <c r="N44" s="13">
        <v>29</v>
      </c>
    </row>
    <row r="45" spans="3:15" ht="29.25" customHeight="1" thickTop="1" thickBot="1">
      <c r="I45" s="35" t="s">
        <v>3</v>
      </c>
      <c r="J45" s="36"/>
      <c r="K45" s="36"/>
      <c r="L45" s="36"/>
      <c r="M45" s="37"/>
      <c r="N45" s="13">
        <f>SUM(O7:P11)+SUM(O16:P20)+SUM(O24)+SUM(O28)+SUM(O31:O35)+SUM(O38)+SUM(O42)</f>
        <v>0</v>
      </c>
    </row>
    <row r="46" spans="3:15" ht="29.25" customHeight="1" thickTop="1" thickBot="1">
      <c r="I46" s="35" t="s">
        <v>4</v>
      </c>
      <c r="J46" s="36"/>
      <c r="K46" s="36"/>
      <c r="L46" s="36"/>
      <c r="M46" s="37"/>
      <c r="N46" s="14">
        <f>N45/N44</f>
        <v>0</v>
      </c>
    </row>
    <row r="47" spans="3:15" ht="29.25" customHeight="1" thickTop="1" thickBot="1">
      <c r="I47" s="38" t="s">
        <v>5</v>
      </c>
      <c r="J47" s="39"/>
      <c r="K47" s="39"/>
      <c r="L47" s="39"/>
      <c r="M47" s="40"/>
      <c r="N47" s="15">
        <f>IF(N45&gt;=27,1,IF(N45&gt;=22,2,IF(N45&gt;=15,3,IF(N45&gt;=9,4,IF(N45&gt;=0,5)))))</f>
        <v>5</v>
      </c>
    </row>
    <row r="48" spans="3:15" ht="29.25" customHeight="1" thickTop="1"/>
  </sheetData>
  <sheetProtection password="86A5" sheet="1" objects="1" scenarios="1"/>
  <mergeCells count="28">
    <mergeCell ref="C40:J40"/>
    <mergeCell ref="B5:I5"/>
    <mergeCell ref="I46:M46"/>
    <mergeCell ref="I47:M47"/>
    <mergeCell ref="C42:G42"/>
    <mergeCell ref="I42:J42"/>
    <mergeCell ref="I44:M44"/>
    <mergeCell ref="I45:M45"/>
    <mergeCell ref="C22:K22"/>
    <mergeCell ref="C24:G24"/>
    <mergeCell ref="I24:J24"/>
    <mergeCell ref="C27:K27"/>
    <mergeCell ref="C28:G28"/>
    <mergeCell ref="I28:J28"/>
    <mergeCell ref="C30:K30"/>
    <mergeCell ref="C37:K37"/>
    <mergeCell ref="C38:G38"/>
    <mergeCell ref="I38:J38"/>
    <mergeCell ref="N6:P6"/>
    <mergeCell ref="N15:P15"/>
    <mergeCell ref="B11:C11"/>
    <mergeCell ref="B14:F14"/>
    <mergeCell ref="C26:L26"/>
    <mergeCell ref="D31:G31"/>
    <mergeCell ref="D32:G32"/>
    <mergeCell ref="E33:G33"/>
    <mergeCell ref="E34:G34"/>
    <mergeCell ref="D35:G35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2010-01-27T18:24:46Z</dcterms:created>
  <dcterms:modified xsi:type="dcterms:W3CDTF">2010-02-08T19:03:26Z</dcterms:modified>
</cp:coreProperties>
</file>