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N6" i="1"/>
  <c r="N9"/>
  <c r="N13"/>
  <c r="N25"/>
  <c r="N24"/>
  <c r="N23"/>
  <c r="N22"/>
  <c r="N21"/>
  <c r="P17"/>
  <c r="P16"/>
  <c r="P15"/>
  <c r="P14"/>
  <c r="P13"/>
  <c r="N17"/>
  <c r="N16"/>
  <c r="N15"/>
  <c r="N14"/>
  <c r="N10"/>
  <c r="N8"/>
  <c r="N7"/>
  <c r="G29" l="1"/>
  <c r="K28" s="1"/>
  <c r="K29" l="1"/>
</calcChain>
</file>

<file path=xl/sharedStrings.xml><?xml version="1.0" encoding="utf-8"?>
<sst xmlns="http://schemas.openxmlformats.org/spreadsheetml/2006/main" count="35" uniqueCount="35">
  <si>
    <t xml:space="preserve">                        Autor: RNDr. Marta Megyesiová</t>
  </si>
  <si>
    <t>1 t</t>
  </si>
  <si>
    <t>1 q</t>
  </si>
  <si>
    <t>1 kg</t>
  </si>
  <si>
    <t>1 dag</t>
  </si>
  <si>
    <t>1 g</t>
  </si>
  <si>
    <t>1 mg</t>
  </si>
  <si>
    <t>Dopĺň správne jednky:</t>
  </si>
  <si>
    <t>2 kg = 200</t>
  </si>
  <si>
    <t>7 t = 7000</t>
  </si>
  <si>
    <t>800 g = 80</t>
  </si>
  <si>
    <t>9000 mg = 9</t>
  </si>
  <si>
    <t>5000 kg = 50</t>
  </si>
  <si>
    <t>2 t + 200 kg = 2200</t>
  </si>
  <si>
    <t>5 g + 6 mg = 5006</t>
  </si>
  <si>
    <t>76 kg + 23 g = 76023</t>
  </si>
  <si>
    <t>dag</t>
  </si>
  <si>
    <t>kg</t>
  </si>
  <si>
    <t>g</t>
  </si>
  <si>
    <t>mg</t>
  </si>
  <si>
    <t>65 t + 3 q = 65300</t>
  </si>
  <si>
    <t>34 kg + 56 dag = 34560</t>
  </si>
  <si>
    <t>Dopĺň do okienok správnu hodnotu prevodu:</t>
  </si>
  <si>
    <t>Vypočítaj:</t>
  </si>
  <si>
    <t>4 t + 5 q + 7 kg =</t>
  </si>
  <si>
    <t xml:space="preserve">45 kg + 5 dag + 2000 g =  </t>
  </si>
  <si>
    <t>5 kg + 1200 g + 6000 mg =</t>
  </si>
  <si>
    <t>2 t + 30 q + 6000 kg =</t>
  </si>
  <si>
    <t>t</t>
  </si>
  <si>
    <t>4 dag + 3 g + 56 mg =</t>
  </si>
  <si>
    <t>Hodnotenie</t>
  </si>
  <si>
    <t>Počet možných bodov:</t>
  </si>
  <si>
    <t>Počet získaných bodov:</t>
  </si>
  <si>
    <t>Úspešnosť:</t>
  </si>
  <si>
    <t>ZNÁMKA: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</si>
</sst>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theme="0"/>
      <name val="Arial Black"/>
      <family val="2"/>
      <charset val="238"/>
    </font>
    <font>
      <sz val="16"/>
      <color theme="0"/>
      <name val="Calibri"/>
      <family val="2"/>
      <charset val="238"/>
      <scheme val="minor"/>
    </font>
    <font>
      <sz val="16"/>
      <color theme="0"/>
      <name val="Arial"/>
      <family val="2"/>
      <charset val="238"/>
    </font>
    <font>
      <sz val="14"/>
      <color theme="0"/>
      <name val="Calibri"/>
      <family val="2"/>
      <charset val="238"/>
      <scheme val="minor"/>
    </font>
    <font>
      <b/>
      <sz val="22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rgb="FF760000"/>
        </stop>
        <stop position="0.5">
          <color rgb="FFFF0000"/>
        </stop>
        <stop position="1">
          <color rgb="FF760000"/>
        </stop>
      </gradient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7" fillId="2" borderId="1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left"/>
      <protection locked="0" hidden="1"/>
    </xf>
    <xf numFmtId="0" fontId="4" fillId="2" borderId="1" xfId="0" applyFont="1" applyFill="1" applyBorder="1" applyAlignment="1" applyProtection="1">
      <alignment horizontal="center"/>
      <protection locked="0"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0" xfId="0" applyFont="1" applyAlignment="1"/>
    <xf numFmtId="0" fontId="4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/>
    <xf numFmtId="0" fontId="11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/>
    <xf numFmtId="0" fontId="0" fillId="0" borderId="2" xfId="0" applyBorder="1" applyAlignment="1"/>
    <xf numFmtId="0" fontId="14" fillId="0" borderId="1" xfId="0" applyFont="1" applyBorder="1" applyAlignment="1" applyProtection="1">
      <alignment horizontal="center" vertical="center" wrapText="1"/>
      <protection hidden="1"/>
    </xf>
    <xf numFmtId="9" fontId="4" fillId="0" borderId="6" xfId="0" applyNumberFormat="1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76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538733</xdr:colOff>
      <xdr:row>1</xdr:row>
      <xdr:rowOff>295814</xdr:rowOff>
    </xdr:from>
    <xdr:ext cx="6028189" cy="937629"/>
    <xdr:sp macro="" textlink="">
      <xdr:nvSpPr>
        <xdr:cNvPr id="2" name="Obdĺžnik 1"/>
        <xdr:cNvSpPr/>
      </xdr:nvSpPr>
      <xdr:spPr>
        <a:xfrm>
          <a:off x="1405508" y="562514"/>
          <a:ext cx="602818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sk-SK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Jednotky hmotnosti</a:t>
          </a:r>
        </a:p>
      </xdr:txBody>
    </xdr:sp>
    <xdr:clientData/>
  </xdr:oneCellAnchor>
  <xdr:twoCellAnchor>
    <xdr:from>
      <xdr:col>1</xdr:col>
      <xdr:colOff>390525</xdr:colOff>
      <xdr:row>7</xdr:row>
      <xdr:rowOff>19050</xdr:rowOff>
    </xdr:from>
    <xdr:to>
      <xdr:col>3</xdr:col>
      <xdr:colOff>485775</xdr:colOff>
      <xdr:row>8</xdr:row>
      <xdr:rowOff>123824</xdr:rowOff>
    </xdr:to>
    <xdr:sp macro="" textlink="">
      <xdr:nvSpPr>
        <xdr:cNvPr id="3" name="Zahnutá šípka hore 2"/>
        <xdr:cNvSpPr/>
      </xdr:nvSpPr>
      <xdr:spPr>
        <a:xfrm>
          <a:off x="1257300" y="2705100"/>
          <a:ext cx="1447800" cy="533399"/>
        </a:xfrm>
        <a:prstGeom prst="curvedUpArrow">
          <a:avLst/>
        </a:prstGeom>
        <a:solidFill>
          <a:srgbClr val="FF0000"/>
        </a:solidFill>
        <a:ln w="9525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sk-SK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400050</xdr:colOff>
      <xdr:row>7</xdr:row>
      <xdr:rowOff>95250</xdr:rowOff>
    </xdr:from>
    <xdr:to>
      <xdr:col>5</xdr:col>
      <xdr:colOff>466725</xdr:colOff>
      <xdr:row>8</xdr:row>
      <xdr:rowOff>200024</xdr:rowOff>
    </xdr:to>
    <xdr:sp macro="" textlink="">
      <xdr:nvSpPr>
        <xdr:cNvPr id="15" name="Zahnutá šípka hore 14"/>
        <xdr:cNvSpPr/>
      </xdr:nvSpPr>
      <xdr:spPr>
        <a:xfrm>
          <a:off x="2619375" y="2781300"/>
          <a:ext cx="1400175" cy="533399"/>
        </a:xfrm>
        <a:prstGeom prst="curvedUpArrow">
          <a:avLst/>
        </a:prstGeom>
        <a:solidFill>
          <a:srgbClr val="FF0000"/>
        </a:solidFill>
        <a:ln w="9525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sk-SK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428625</xdr:colOff>
      <xdr:row>7</xdr:row>
      <xdr:rowOff>114300</xdr:rowOff>
    </xdr:from>
    <xdr:to>
      <xdr:col>7</xdr:col>
      <xdr:colOff>523875</xdr:colOff>
      <xdr:row>8</xdr:row>
      <xdr:rowOff>219074</xdr:rowOff>
    </xdr:to>
    <xdr:sp macro="" textlink="">
      <xdr:nvSpPr>
        <xdr:cNvPr id="16" name="Zahnutá šípka hore 15"/>
        <xdr:cNvSpPr/>
      </xdr:nvSpPr>
      <xdr:spPr>
        <a:xfrm>
          <a:off x="4029075" y="2800350"/>
          <a:ext cx="1447800" cy="533399"/>
        </a:xfrm>
        <a:prstGeom prst="curvedUpArrow">
          <a:avLst/>
        </a:prstGeom>
        <a:solidFill>
          <a:srgbClr val="FF0000"/>
        </a:solidFill>
        <a:ln w="9525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sk-SK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438150</xdr:colOff>
      <xdr:row>7</xdr:row>
      <xdr:rowOff>104775</xdr:rowOff>
    </xdr:from>
    <xdr:to>
      <xdr:col>9</xdr:col>
      <xdr:colOff>533400</xdr:colOff>
      <xdr:row>8</xdr:row>
      <xdr:rowOff>209549</xdr:rowOff>
    </xdr:to>
    <xdr:sp macro="" textlink="">
      <xdr:nvSpPr>
        <xdr:cNvPr id="17" name="Zahnutá šípka hore 16"/>
        <xdr:cNvSpPr/>
      </xdr:nvSpPr>
      <xdr:spPr>
        <a:xfrm>
          <a:off x="5343525" y="2790825"/>
          <a:ext cx="1485900" cy="533399"/>
        </a:xfrm>
        <a:prstGeom prst="curvedUpArrow">
          <a:avLst/>
        </a:prstGeom>
        <a:solidFill>
          <a:srgbClr val="FF0000"/>
        </a:solidFill>
        <a:ln w="9525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sk-SK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542925</xdr:colOff>
      <xdr:row>7</xdr:row>
      <xdr:rowOff>95250</xdr:rowOff>
    </xdr:from>
    <xdr:to>
      <xdr:col>11</xdr:col>
      <xdr:colOff>523875</xdr:colOff>
      <xdr:row>8</xdr:row>
      <xdr:rowOff>200024</xdr:rowOff>
    </xdr:to>
    <xdr:sp macro="" textlink="">
      <xdr:nvSpPr>
        <xdr:cNvPr id="18" name="Zahnutá šípka hore 17"/>
        <xdr:cNvSpPr/>
      </xdr:nvSpPr>
      <xdr:spPr>
        <a:xfrm>
          <a:off x="6838950" y="2781300"/>
          <a:ext cx="1447800" cy="533399"/>
        </a:xfrm>
        <a:prstGeom prst="curvedUpArrow">
          <a:avLst/>
        </a:prstGeom>
        <a:solidFill>
          <a:srgbClr val="FF0000"/>
        </a:solidFill>
        <a:ln w="9525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sk-SK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11</xdr:col>
      <xdr:colOff>85725</xdr:colOff>
      <xdr:row>7</xdr:row>
      <xdr:rowOff>361950</xdr:rowOff>
    </xdr:from>
    <xdr:to>
      <xdr:col>11</xdr:col>
      <xdr:colOff>619125</xdr:colOff>
      <xdr:row>9</xdr:row>
      <xdr:rowOff>119831</xdr:rowOff>
    </xdr:to>
    <xdr:pic>
      <xdr:nvPicPr>
        <xdr:cNvPr id="11" name="Obrázok 10" descr="hh15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48600" y="3048000"/>
          <a:ext cx="533400" cy="615131"/>
        </a:xfrm>
        <a:prstGeom prst="rect">
          <a:avLst/>
        </a:prstGeom>
      </xdr:spPr>
    </xdr:pic>
    <xdr:clientData/>
  </xdr:twoCellAnchor>
  <xdr:twoCellAnchor editAs="oneCell">
    <xdr:from>
      <xdr:col>3</xdr:col>
      <xdr:colOff>714374</xdr:colOff>
      <xdr:row>0</xdr:row>
      <xdr:rowOff>0</xdr:rowOff>
    </xdr:from>
    <xdr:to>
      <xdr:col>5</xdr:col>
      <xdr:colOff>704849</xdr:colOff>
      <xdr:row>1</xdr:row>
      <xdr:rowOff>126745</xdr:rowOff>
    </xdr:to>
    <xdr:pic>
      <xdr:nvPicPr>
        <xdr:cNvPr id="14" name="Obrázok 13" descr="x105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33699" y="0"/>
          <a:ext cx="1323975" cy="3934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690638</xdr:colOff>
      <xdr:row>10</xdr:row>
      <xdr:rowOff>28576</xdr:rowOff>
    </xdr:from>
    <xdr:to>
      <xdr:col>15</xdr:col>
      <xdr:colOff>19050</xdr:colOff>
      <xdr:row>10</xdr:row>
      <xdr:rowOff>276226</xdr:rowOff>
    </xdr:to>
    <xdr:pic>
      <xdr:nvPicPr>
        <xdr:cNvPr id="19" name="Obrázok 18" descr="x105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48863" y="4000501"/>
          <a:ext cx="833362" cy="247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13</xdr:col>
      <xdr:colOff>9525</xdr:colOff>
      <xdr:row>17</xdr:row>
      <xdr:rowOff>28575</xdr:rowOff>
    </xdr:from>
    <xdr:to>
      <xdr:col>15</xdr:col>
      <xdr:colOff>400050</xdr:colOff>
      <xdr:row>17</xdr:row>
      <xdr:rowOff>334274</xdr:rowOff>
    </xdr:to>
    <xdr:pic>
      <xdr:nvPicPr>
        <xdr:cNvPr id="20" name="Obrázok 19" descr="x105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34525" y="7000875"/>
          <a:ext cx="1028700" cy="3056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3</xdr:col>
      <xdr:colOff>781050</xdr:colOff>
      <xdr:row>17</xdr:row>
      <xdr:rowOff>9525</xdr:rowOff>
    </xdr:from>
    <xdr:to>
      <xdr:col>7</xdr:col>
      <xdr:colOff>114300</xdr:colOff>
      <xdr:row>18</xdr:row>
      <xdr:rowOff>180975</xdr:rowOff>
    </xdr:to>
    <xdr:pic>
      <xdr:nvPicPr>
        <xdr:cNvPr id="21" name="Obrázok 20" descr="x105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00375" y="6981825"/>
          <a:ext cx="2019300" cy="6000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228600</xdr:colOff>
      <xdr:row>17</xdr:row>
      <xdr:rowOff>0</xdr:rowOff>
    </xdr:from>
    <xdr:to>
      <xdr:col>11</xdr:col>
      <xdr:colOff>781050</xdr:colOff>
      <xdr:row>18</xdr:row>
      <xdr:rowOff>171450</xdr:rowOff>
    </xdr:to>
    <xdr:pic>
      <xdr:nvPicPr>
        <xdr:cNvPr id="22" name="Obrázok 21" descr="x105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24625" y="6972300"/>
          <a:ext cx="2019300" cy="6000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790575</xdr:colOff>
      <xdr:row>25</xdr:row>
      <xdr:rowOff>19050</xdr:rowOff>
    </xdr:from>
    <xdr:to>
      <xdr:col>9</xdr:col>
      <xdr:colOff>104775</xdr:colOff>
      <xdr:row>26</xdr:row>
      <xdr:rowOff>190500</xdr:rowOff>
    </xdr:to>
    <xdr:pic>
      <xdr:nvPicPr>
        <xdr:cNvPr id="25" name="Obrázok 24" descr="x105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43400" y="10420350"/>
          <a:ext cx="2019300" cy="6000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647700</xdr:colOff>
      <xdr:row>25</xdr:row>
      <xdr:rowOff>8357</xdr:rowOff>
    </xdr:from>
    <xdr:to>
      <xdr:col>15</xdr:col>
      <xdr:colOff>76200</xdr:colOff>
      <xdr:row>25</xdr:row>
      <xdr:rowOff>285750</xdr:rowOff>
    </xdr:to>
    <xdr:pic>
      <xdr:nvPicPr>
        <xdr:cNvPr id="26" name="Obrázok 25" descr="x105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05925" y="10409657"/>
          <a:ext cx="933450" cy="27739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295274</xdr:colOff>
      <xdr:row>0</xdr:row>
      <xdr:rowOff>0</xdr:rowOff>
    </xdr:from>
    <xdr:to>
      <xdr:col>7</xdr:col>
      <xdr:colOff>266699</xdr:colOff>
      <xdr:row>1</xdr:row>
      <xdr:rowOff>126745</xdr:rowOff>
    </xdr:to>
    <xdr:pic>
      <xdr:nvPicPr>
        <xdr:cNvPr id="27" name="Obrázok 26" descr="x105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48099" y="0"/>
          <a:ext cx="1323975" cy="3934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342899</xdr:colOff>
      <xdr:row>0</xdr:row>
      <xdr:rowOff>0</xdr:rowOff>
    </xdr:from>
    <xdr:to>
      <xdr:col>8</xdr:col>
      <xdr:colOff>314324</xdr:colOff>
      <xdr:row>1</xdr:row>
      <xdr:rowOff>126745</xdr:rowOff>
    </xdr:to>
    <xdr:pic>
      <xdr:nvPicPr>
        <xdr:cNvPr id="28" name="Obrázok 27" descr="x105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499" y="0"/>
          <a:ext cx="1323975" cy="3934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workbookViewId="0">
      <selection activeCell="O1" sqref="O1"/>
    </sheetView>
  </sheetViews>
  <sheetFormatPr defaultColWidth="13" defaultRowHeight="33.75" customHeight="1"/>
  <cols>
    <col min="3" max="3" width="7.28515625" customWidth="1"/>
    <col min="5" max="5" width="7" customWidth="1"/>
    <col min="7" max="7" width="7.28515625" customWidth="1"/>
    <col min="9" max="9" width="7.28515625" customWidth="1"/>
    <col min="10" max="10" width="14.85546875" customWidth="1"/>
    <col min="11" max="11" width="7.140625" customWidth="1"/>
    <col min="12" max="12" width="14" customWidth="1"/>
    <col min="14" max="14" width="6.5703125" customWidth="1"/>
    <col min="15" max="15" width="3" customWidth="1"/>
    <col min="16" max="16" width="6.5703125" customWidth="1"/>
    <col min="17" max="18" width="13" customWidth="1"/>
  </cols>
  <sheetData>
    <row r="1" spans="1:16" ht="21" customHeight="1">
      <c r="A1" s="25" t="s">
        <v>0</v>
      </c>
      <c r="B1" s="25"/>
      <c r="C1" s="25"/>
      <c r="D1" s="25"/>
      <c r="J1" s="1"/>
    </row>
    <row r="5" spans="1:16" ht="21.75" customHeight="1" thickBot="1"/>
    <row r="6" spans="1:16" ht="33.75" customHeight="1" thickTop="1" thickBot="1">
      <c r="B6" s="26" t="s">
        <v>22</v>
      </c>
      <c r="C6" s="26"/>
      <c r="D6" s="26"/>
      <c r="E6" s="26"/>
      <c r="F6" s="26"/>
      <c r="G6" s="26"/>
      <c r="H6" s="26"/>
      <c r="I6" s="2"/>
      <c r="J6" s="6"/>
      <c r="L6" s="7"/>
      <c r="N6" s="16">
        <f>IF(C10=10,1,0)</f>
        <v>0</v>
      </c>
      <c r="O6" s="10"/>
    </row>
    <row r="7" spans="1:16" ht="33.75" customHeight="1" thickTop="1" thickBot="1">
      <c r="A7" s="9"/>
      <c r="B7" s="9" t="s">
        <v>1</v>
      </c>
      <c r="C7" s="9"/>
      <c r="D7" s="9" t="s">
        <v>2</v>
      </c>
      <c r="E7" s="9"/>
      <c r="F7" s="9" t="s">
        <v>3</v>
      </c>
      <c r="G7" s="9"/>
      <c r="H7" s="9" t="s">
        <v>4</v>
      </c>
      <c r="I7" s="9"/>
      <c r="J7" s="9" t="s">
        <v>5</v>
      </c>
      <c r="K7" s="9"/>
      <c r="L7" s="9" t="s">
        <v>6</v>
      </c>
      <c r="M7" s="8"/>
      <c r="N7" s="16">
        <f>IF(E10=100,1,0)</f>
        <v>0</v>
      </c>
    </row>
    <row r="8" spans="1:16" ht="33.75" customHeight="1" thickTop="1" thickBot="1">
      <c r="B8" s="3"/>
      <c r="C8" s="3"/>
      <c r="D8" s="3"/>
      <c r="E8" s="3"/>
      <c r="F8" s="3"/>
      <c r="G8" s="3"/>
      <c r="H8" s="3"/>
      <c r="N8" s="16">
        <f>IF(G10=100,1,0)</f>
        <v>0</v>
      </c>
    </row>
    <row r="9" spans="1:16" ht="33.75" customHeight="1" thickTop="1" thickBot="1">
      <c r="B9" s="5"/>
      <c r="C9" s="5"/>
      <c r="D9" s="5"/>
      <c r="E9" s="5"/>
      <c r="F9" s="5"/>
      <c r="G9" s="4"/>
      <c r="H9" s="3"/>
      <c r="N9" s="16">
        <f>IF(I10=10,1,0)</f>
        <v>0</v>
      </c>
    </row>
    <row r="10" spans="1:16" ht="33.75" customHeight="1" thickTop="1" thickBot="1">
      <c r="B10" s="3"/>
      <c r="C10" s="11"/>
      <c r="D10" s="12"/>
      <c r="E10" s="11"/>
      <c r="F10" s="12"/>
      <c r="G10" s="11"/>
      <c r="H10" s="12"/>
      <c r="I10" s="11"/>
      <c r="J10" s="13"/>
      <c r="K10" s="11"/>
      <c r="N10" s="16">
        <f>IF(K10=1000,1,0)</f>
        <v>0</v>
      </c>
    </row>
    <row r="11" spans="1:16" ht="33.75" customHeight="1" thickTop="1">
      <c r="B11" s="3"/>
      <c r="C11" s="3"/>
      <c r="D11" s="3"/>
      <c r="E11" s="3"/>
      <c r="F11" s="3"/>
      <c r="G11" s="3"/>
      <c r="H11" s="3"/>
    </row>
    <row r="12" spans="1:16" ht="33.75" customHeight="1" thickBot="1">
      <c r="B12" s="21" t="s">
        <v>7</v>
      </c>
      <c r="C12" s="21"/>
      <c r="D12" s="21"/>
      <c r="E12" s="21"/>
      <c r="F12" s="21"/>
      <c r="G12" s="21"/>
      <c r="H12" s="21"/>
    </row>
    <row r="13" spans="1:16" ht="33.75" customHeight="1" thickTop="1" thickBot="1">
      <c r="D13" s="17" t="s">
        <v>8</v>
      </c>
      <c r="E13" s="27"/>
      <c r="F13" s="14"/>
      <c r="H13" s="28" t="s">
        <v>13</v>
      </c>
      <c r="I13" s="29"/>
      <c r="J13" s="30"/>
      <c r="K13" s="14"/>
      <c r="N13" s="16">
        <f>IF(F13="dag",1,0)</f>
        <v>0</v>
      </c>
      <c r="P13" s="16">
        <f>IF(K13="kg",1,0)</f>
        <v>0</v>
      </c>
    </row>
    <row r="14" spans="1:16" ht="33.75" customHeight="1" thickTop="1" thickBot="1">
      <c r="D14" s="17" t="s">
        <v>9</v>
      </c>
      <c r="E14" s="22"/>
      <c r="F14" s="14"/>
      <c r="H14" s="17" t="s">
        <v>21</v>
      </c>
      <c r="I14" s="23"/>
      <c r="J14" s="24"/>
      <c r="K14" s="14"/>
      <c r="N14" s="16">
        <f>IF(F14="kg",1,0)</f>
        <v>0</v>
      </c>
      <c r="P14" s="16">
        <f>IF(K14="g",1,0)</f>
        <v>0</v>
      </c>
    </row>
    <row r="15" spans="1:16" ht="33.75" customHeight="1" thickTop="1" thickBot="1">
      <c r="D15" s="17" t="s">
        <v>10</v>
      </c>
      <c r="E15" s="22"/>
      <c r="F15" s="14"/>
      <c r="H15" s="17" t="s">
        <v>14</v>
      </c>
      <c r="I15" s="23"/>
      <c r="J15" s="24"/>
      <c r="K15" s="14"/>
      <c r="N15" s="16">
        <f>IF(F15="dag",1,0)</f>
        <v>0</v>
      </c>
      <c r="P15" s="16">
        <f>IF(K15="mg",1,0)</f>
        <v>0</v>
      </c>
    </row>
    <row r="16" spans="1:16" ht="33.75" customHeight="1" thickTop="1" thickBot="1">
      <c r="D16" s="17" t="s">
        <v>11</v>
      </c>
      <c r="E16" s="22"/>
      <c r="F16" s="14"/>
      <c r="H16" s="17" t="s">
        <v>20</v>
      </c>
      <c r="I16" s="23"/>
      <c r="J16" s="24"/>
      <c r="K16" s="14"/>
      <c r="N16" s="16">
        <f>IF(F16="g",1,0)</f>
        <v>0</v>
      </c>
      <c r="P16" s="16">
        <f>IF(K16="kg",1,0)</f>
        <v>0</v>
      </c>
    </row>
    <row r="17" spans="2:16" ht="33.75" customHeight="1" thickTop="1" thickBot="1">
      <c r="D17" s="17" t="s">
        <v>12</v>
      </c>
      <c r="E17" s="22"/>
      <c r="F17" s="14"/>
      <c r="H17" s="17" t="s">
        <v>15</v>
      </c>
      <c r="I17" s="23"/>
      <c r="J17" s="24"/>
      <c r="K17" s="14"/>
      <c r="N17" s="16">
        <f>IF(F17="q",1,0)</f>
        <v>0</v>
      </c>
      <c r="P17" s="16">
        <f>IF(K17="g",1,0)</f>
        <v>0</v>
      </c>
    </row>
    <row r="18" spans="2:16" ht="33.75" customHeight="1" thickTop="1">
      <c r="B18" s="3"/>
      <c r="C18" s="3"/>
      <c r="D18" s="3"/>
      <c r="E18" s="3"/>
      <c r="F18" s="3"/>
      <c r="G18" s="3"/>
      <c r="H18" s="3"/>
    </row>
    <row r="20" spans="2:16" ht="33.75" customHeight="1" thickBot="1">
      <c r="B20" s="21" t="s">
        <v>23</v>
      </c>
      <c r="C20" s="21"/>
      <c r="D20" s="21"/>
    </row>
    <row r="21" spans="2:16" ht="33.75" customHeight="1" thickTop="1" thickBot="1">
      <c r="C21" s="17" t="s">
        <v>24</v>
      </c>
      <c r="D21" s="17"/>
      <c r="E21" s="17"/>
      <c r="F21" s="17"/>
      <c r="G21" s="17"/>
      <c r="H21" s="15"/>
      <c r="I21" s="3" t="s">
        <v>17</v>
      </c>
      <c r="N21" s="16">
        <f>IF(H21=4507,1,0)</f>
        <v>0</v>
      </c>
    </row>
    <row r="22" spans="2:16" ht="33.75" customHeight="1" thickTop="1" thickBot="1">
      <c r="C22" s="17" t="s">
        <v>25</v>
      </c>
      <c r="D22" s="17"/>
      <c r="E22" s="17"/>
      <c r="F22" s="17"/>
      <c r="G22" s="17"/>
      <c r="H22" s="15"/>
      <c r="I22" s="3" t="s">
        <v>16</v>
      </c>
      <c r="N22" s="16">
        <f>IF(H22=4705,1,0)</f>
        <v>0</v>
      </c>
    </row>
    <row r="23" spans="2:16" ht="33.75" customHeight="1" thickTop="1" thickBot="1">
      <c r="C23" s="17" t="s">
        <v>26</v>
      </c>
      <c r="D23" s="17"/>
      <c r="E23" s="17"/>
      <c r="F23" s="17"/>
      <c r="G23" s="17"/>
      <c r="H23" s="15"/>
      <c r="I23" s="3" t="s">
        <v>18</v>
      </c>
      <c r="N23" s="16">
        <f>IF(H23=6206,1,0)</f>
        <v>0</v>
      </c>
    </row>
    <row r="24" spans="2:16" ht="33.75" customHeight="1" thickTop="1" thickBot="1">
      <c r="C24" s="17" t="s">
        <v>27</v>
      </c>
      <c r="D24" s="17"/>
      <c r="E24" s="17"/>
      <c r="F24" s="17"/>
      <c r="G24" s="17"/>
      <c r="H24" s="15"/>
      <c r="I24" s="3" t="s">
        <v>28</v>
      </c>
      <c r="N24" s="16">
        <f>IF(H24=11,1,0)</f>
        <v>0</v>
      </c>
    </row>
    <row r="25" spans="2:16" ht="33.75" customHeight="1" thickTop="1" thickBot="1">
      <c r="C25" s="17" t="s">
        <v>29</v>
      </c>
      <c r="D25" s="17"/>
      <c r="E25" s="17"/>
      <c r="F25" s="17"/>
      <c r="G25" s="17"/>
      <c r="H25" s="15"/>
      <c r="I25" s="3" t="s">
        <v>19</v>
      </c>
      <c r="N25" s="16">
        <f>IF(H25=43056,1,0)</f>
        <v>0</v>
      </c>
    </row>
    <row r="26" spans="2:16" ht="33.75" customHeight="1" thickTop="1"/>
    <row r="28" spans="2:16" ht="33.75" customHeight="1">
      <c r="B28" s="18" t="s">
        <v>30</v>
      </c>
      <c r="C28" s="19"/>
      <c r="D28" s="20"/>
      <c r="F28" s="34" t="s">
        <v>31</v>
      </c>
      <c r="G28" s="35">
        <v>20</v>
      </c>
      <c r="J28" s="31" t="s">
        <v>33</v>
      </c>
      <c r="K28" s="32">
        <f>G29/G28</f>
        <v>0</v>
      </c>
    </row>
    <row r="29" spans="2:16" ht="33.75" customHeight="1">
      <c r="F29" s="34" t="s">
        <v>32</v>
      </c>
      <c r="G29" s="35">
        <f>SUM(N6:N10)+SUM(N13:N17)+SUM(P13:P17)+SUM(N21:N25)</f>
        <v>0</v>
      </c>
      <c r="J29" s="31" t="s">
        <v>34</v>
      </c>
      <c r="K29" s="33">
        <f>IF(G29&gt;=18,1,IF(G29&gt;=15,2,IF(G29&gt;=10,3,IF(G29&gt;=5,4,IF(G29&gt;=0,5)))))</f>
        <v>5</v>
      </c>
    </row>
  </sheetData>
  <sheetProtection password="86A5" sheet="1" objects="1" scenarios="1"/>
  <mergeCells count="20">
    <mergeCell ref="A1:D1"/>
    <mergeCell ref="B6:H6"/>
    <mergeCell ref="B12:H12"/>
    <mergeCell ref="D13:E13"/>
    <mergeCell ref="H13:J13"/>
    <mergeCell ref="D14:E14"/>
    <mergeCell ref="D15:E15"/>
    <mergeCell ref="D16:E16"/>
    <mergeCell ref="D17:E17"/>
    <mergeCell ref="H14:J14"/>
    <mergeCell ref="H15:J15"/>
    <mergeCell ref="H16:J16"/>
    <mergeCell ref="H17:J17"/>
    <mergeCell ref="C25:G25"/>
    <mergeCell ref="B28:D28"/>
    <mergeCell ref="B20:D20"/>
    <mergeCell ref="C21:G21"/>
    <mergeCell ref="C22:G22"/>
    <mergeCell ref="C23:G23"/>
    <mergeCell ref="C24:G24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2009-12-11T20:00:05Z</dcterms:created>
  <dcterms:modified xsi:type="dcterms:W3CDTF">2009-12-13T22:48:56Z</dcterms:modified>
</cp:coreProperties>
</file>